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m">#REF!</definedName>
    <definedName name="\n">#REF!</definedName>
    <definedName name="\o">#REF!</definedName>
    <definedName name="_xlnm._FilterDatabase" localSheetId="0" hidden="1">Потери!$A$4:$Q$50</definedName>
    <definedName name="CompOt">[0]!CompOt</definedName>
    <definedName name="CompRas">[0]!CompRas</definedName>
    <definedName name="ew">[0]!ew</definedName>
    <definedName name="fg">[0]!fg</definedName>
    <definedName name="god">[2]Титульный!$M$5</definedName>
    <definedName name="Helper_ТЭС_Котельные">[3]Справочники!$A$2:$A$4,[3]Справочники!$A$16:$A$18</definedName>
    <definedName name="org">[2]Титульный!$F$10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[6]перекрестка!$J$42:$K$46,[6]перекрестка!$J$49,[6]перекрестка!$J$50:$K$54,[6]перекрестка!$J$55,[6]перекрестка!$J$56:$K$60,[6]перекрестка!$J$62:$K$66</definedName>
    <definedName name="P1_T16_Protect" hidden="1">#REF!,#REF!,#REF!,#REF!,#REF!,#REF!,#REF!,#REF!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'[6]18.2'!$F$12:$J$19,'[6]18.2'!$F$22:$J$25,'[6]18.2'!$B$28:$J$30,'[6]18.2'!$F$32:$J$32,'[6]18.2'!$B$34:$J$36,'[6]18.2'!$F$40:$J$45,'[6]18.2'!$F$52:$J$52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'[6]4'!$G$20:$J$20,'[6]4'!$G$22:$J$22,'[6]4'!$G$24:$J$28,'[6]4'!$L$11:$O$17,'[6]4'!$L$20:$O$20,'[6]4'!$L$22:$O$22,'[6]4'!$L$24:$O$28,'[6]4'!$Q$11:$T$17,'[6]4'!$Q$20:$T$20</definedName>
    <definedName name="P1_T6_Protect" hidden="1">'[6]6'!$D$46:$H$55,'[6]6'!$J$46:$N$55,'[6]6'!$D$57:$H$59,'[6]6'!$J$57:$N$59,'[6]6'!$B$10:$B$19,'[6]6'!$D$10:$H$19,'[6]6'!$J$10:$N$19,'[6]6'!$D$21:$H$23,'[6]6'!$J$21:$N$23</definedName>
    <definedName name="P10_T1_Protect" hidden="1">[6]перекрестка!$F$42:$H$46,[6]перекрестка!$F$49:$G$49,[6]перекрестка!$F$50:$H$54,[6]перекрестка!$F$55:$G$55,[6]перекрестка!$F$56:$H$60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[6]перекрестка!$F$62:$H$66,[6]перекрестка!$F$68:$H$72,[6]перекрестка!$F$74:$H$78,[6]перекрестка!$F$80:$H$84,[6]перекрестка!$F$89:$G$89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[6]перекрестка!$F$90:$H$94,[6]перекрестка!$F$95:$G$95,[6]перекрестка!$F$96:$H$100,[6]перекрестка!$F$102:$H$106,[6]перекрестка!$F$108:$H$112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[6]перекрестка!$F$114:$H$118,[6]перекрестка!$F$120:$H$124,[6]перекрестка!$F$127:$G$127,[6]перекрестка!$F$128:$H$132,[6]перекрестка!$F$133:$G$133</definedName>
    <definedName name="P14_T1_Protect" hidden="1">[6]перекрестка!$F$134:$H$138,[6]перекрестка!$F$140:$H$144,[6]перекрестка!$F$146:$H$150,[6]перекрестка!$F$152:$H$156,[6]перекрестка!$F$158:$H$162</definedName>
    <definedName name="P15_T1_Protect" hidden="1">[6]перекрестка!$J$158:$K$162,[6]перекрестка!$J$152:$K$156,[6]перекрестка!$J$146:$K$150,[6]перекрестка!$J$140:$K$144,[6]перекрестка!$J$11</definedName>
    <definedName name="P16_T1_Protect" hidden="1">[6]перекрестка!$J$12:$K$16,[6]перекрестка!$J$17,[6]перекрестка!$J$18:$K$22,[6]перекрестка!$J$24:$K$28,[6]перекрестка!$J$30:$K$34,[6]перекрестка!$F$23:$G$23</definedName>
    <definedName name="P17_T1_Protect" hidden="1">[6]перекрестка!$F$29:$G$29,[6]перекрестка!$F$61:$G$61,[6]перекрестка!$F$67:$G$67,[6]перекрестка!$F$101:$G$101,[6]перекрестка!$F$107:$G$107</definedName>
    <definedName name="P18_T1_Protect" hidden="1">[6]перекрестка!$F$139:$G$139,[6]перекрестка!$F$145:$G$145,[6]перекрестка!$J$36:$K$40,P1_T1_Protect,P2_T1_Protect,P3_T1_Protect,P4_T1_Protect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hidden="1">#REF!,#REF!,#REF!,#REF!,#REF!,#REF!,#REF!</definedName>
    <definedName name="P2_T1_Protect" hidden="1">[6]перекрестка!$J$68:$K$72,[6]перекрестка!$J$74:$K$78,[6]перекрестка!$J$80:$K$84,[6]перекрестка!$J$89,[6]перекрестка!$J$90:$K$94,[6]перекрестка!$J$95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'[6]4'!$Q$22:$T$22,'[6]4'!$Q$24:$T$28,'[6]4'!$V$24:$Y$28,'[6]4'!$V$22:$Y$22,'[6]4'!$V$20:$Y$20,'[6]4'!$V$11:$Y$17,'[6]4'!$AA$11:$AD$17,'[6]4'!$AA$20:$AD$20,'[6]4'!$AA$22:$AD$22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hidden="1">#REF!,#REF!,#REF!,#REF!,#REF!,#REF!,#REF!</definedName>
    <definedName name="P3_T1_Protect" hidden="1">[6]перекрестка!$J$96:$K$100,[6]перекрестка!$J$102:$K$106,[6]перекрестка!$J$108:$K$112,[6]перекрестка!$J$114:$K$118,[6]перекрестка!$J$120:$K$124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[6]перекрестка!$J$127,[6]перекрестка!$J$128:$K$132,[6]перекрестка!$J$133,[6]перекрестка!$J$134:$K$138,[6]перекрестка!$N$11:$N$22,[6]перекрестка!$N$24:$N$28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[6]перекрестка!$N$30:$N$34,[6]перекрестка!$N$36:$N$40,[6]перекрестка!$N$42:$N$46,[6]перекрестка!$N$49:$N$60,[6]перекрестка!$N$62:$N$66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[6]перекрестка!$N$68:$N$72,[6]перекрестка!$N$74:$N$78,[6]перекрестка!$N$80:$N$84,[6]перекрестка!$N$89:$N$100,[6]перекрестка!$N$102:$N$106</definedName>
    <definedName name="P6_T17_Protection">'[3]29'!$O$19:$P$19,'[3]29'!$O$21:$P$25,'[3]29'!$O$27:$P$27,'[3]29'!$O$29:$P$33,'[3]29'!$O$36:$P$36,'[3]29'!$O$38:$P$42,'[3]29'!$O$45:$P$45,P1_T17_Protection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[6]перекрестка!$N$108:$N$112,[6]перекрестка!$N$114:$N$118,[6]перекрестка!$N$120:$N$124,[6]перекрестка!$N$127:$N$138,[6]перекрестка!$N$140:$N$144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[6]перекрестка!$N$146:$N$150,[6]перекрестка!$N$152:$N$156,[6]перекрестка!$N$158:$N$162,[6]перекрестка!$F$11:$G$11,[6]перекрестка!$F$12:$H$16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[6]перекрестка!$F$17:$G$17,[6]перекрестка!$F$18:$H$22,[6]перекрестка!$F$24:$H$28,[6]перекрестка!$F$30:$H$34,[6]перекрестка!$F$36:$H$40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_r">[0]!_r</definedName>
    <definedName name="REGION">[8]TECHSHEET!$A$1:$A$84</definedName>
    <definedName name="region_name">[9]Титульный!$F$7</definedName>
    <definedName name="REGIONS">[4]TEHSHEET!$C$6:$C$93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ENARIOS">[4]TEHSHEET!$K$6:$K$8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>'[4]17'!$J$39:$M$41,'[4]17'!$E$43:$H$51,'[4]17'!$J$43:$M$51,'[4]17'!$E$54:$H$56,'[4]17'!$E$58:$H$66,'[4]17'!$E$69:$M$81,'[4]17'!$E$9:$H$11,P1_SCOPE_17_PRT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>'[4]Ф-1 (для АО-энерго)'!$D$86:$E$95,P1_SCOPE_F1_PRT,P2_SCOPE_F1_PRT,P3_SCOPE_F1_PRT,P4_SCOPE_F1_PRT</definedName>
    <definedName name="SCOPE_F2_PRT">'[4]Ф-2 (для АО-энерго)'!$C$5:$D$5,'[4]Ф-2 (для АО-энерго)'!$C$52:$C$57,'[4]Ф-2 (для АО-энерго)'!$D$57:$G$57,P1_SCOPE_F2_PRT,P2_SCOPE_F2_PRT</definedName>
    <definedName name="SCOPE_PER_PRT">P5_SCOPE_PER_PRT,P6_SCOPE_PER_PRT,P7_SCOPE_PER_PRT,P8_SCOPE_PER_PRT</definedName>
    <definedName name="SCOPE_SPR_PRT">[4]Справочники!$D$21:$J$22,[4]Справочники!$E$13:$I$14,[4]Справочники!$F$27:$H$28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heet2?prefix?">"H"</definedName>
    <definedName name="_SP1">[10]FES!#REF!</definedName>
    <definedName name="_SP10">[10]FES!#REF!</definedName>
    <definedName name="_SP11">[10]FES!#REF!</definedName>
    <definedName name="_SP12">[10]FES!#REF!</definedName>
    <definedName name="_SP13">[10]FES!#REF!</definedName>
    <definedName name="_SP14">[10]FES!#REF!</definedName>
    <definedName name="_SP15">[10]FES!#REF!</definedName>
    <definedName name="_SP16">[10]FES!#REF!</definedName>
    <definedName name="_SP17">[10]FES!#REF!</definedName>
    <definedName name="_SP18">[10]FES!#REF!</definedName>
    <definedName name="_SP19">[10]FES!#REF!</definedName>
    <definedName name="_SP2">[10]FES!#REF!</definedName>
    <definedName name="_SP20">[10]FES!#REF!</definedName>
    <definedName name="_SP3">[10]FES!#REF!</definedName>
    <definedName name="_SP4">[10]FES!#REF!</definedName>
    <definedName name="_SP5">[10]FES!#REF!</definedName>
    <definedName name="_SP7">[10]FES!#REF!</definedName>
    <definedName name="_SP8">[10]FES!#REF!</definedName>
    <definedName name="_SP9">[10]FES!#REF!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'[6]15'!$E$25:$I$29,'[6]15'!$E$31:$I$34,'[6]15'!$E$36:$I$39,'[6]15'!$E$43:$I$44,'[6]15'!$E$9:$I$17,'[6]15'!$B$36:$B$39,'[6]15'!$E$19:$I$21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_Protect">'[6]17.1'!$D$14:$F$17,'[6]17.1'!$D$19:$F$22,'[6]17.1'!$I$9:$I$12,'[6]17.1'!$I$14:$I$17,'[6]17.1'!$I$19:$I$22,'[6]17.1'!$D$9:$F$12</definedName>
    <definedName name="T17?L7">'[3]29'!$L$60,'[3]29'!$O$60,'[3]29'!$F$60,'[3]29'!$I$60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>'[3]29'!$O$18:$O$25,P1_T17?unit?РУБ.ГКАЛ,P2_T17?unit?РУБ.ГКАЛ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">'[6]21.3'!$E$54:$I$57,'[6]21.3'!$E$10:$I$10,P1_T17_Protect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'[6]18.2'!#REF!,'[6]18.2'!#REF!</definedName>
    <definedName name="T18.2?ВРАС">'[6]18.2'!$B$34:$B$36,'[6]18.2'!$B$28:$B$30</definedName>
    <definedName name="T18.2_Protect">'[6]18.2'!$F$56:$J$57,'[6]18.2'!$F$60:$J$60,'[6]18.2'!$F$62:$J$65,'[6]18.2'!$F$6:$J$8,P1_T18.2_Protect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'[6]2.3'!$F$30:$G$34,'[6]2.3'!$H$24:$K$28</definedName>
    <definedName name="T20?unit?МКВТЧ">'[3]20'!$C$13:$M$13,'[3]20'!$C$15:$M$19,'[3]20'!$C$8:$M$11</definedName>
    <definedName name="T20_Protect">'[6]20'!$E$13:$I$20,'[6]20'!$E$9:$I$10</definedName>
    <definedName name="T20_Protection">'[3]20'!$E$8:$H$11,P1_T20_Protection</definedName>
    <definedName name="T21.2.1?Data">P1_T21.2.1?Data,P2_T21.2.1?Data</definedName>
    <definedName name="T21.2.2?Data">P1_T21.2.2?Data,P2_T21.2.2?Data</definedName>
    <definedName name="T21.3?item_ext?СБЫТ">'[6]21.3'!#REF!,'[6]21.3'!#REF!</definedName>
    <definedName name="T21.3?ВРАС">'[6]21.3'!$B$28:$B$30,'[6]21.3'!$B$48:$B$50</definedName>
    <definedName name="T21.3_Protect">'[6]21.3'!$E$19:$I$22,'[6]21.3'!$E$24:$I$25,'[6]21.3'!$B$28:$I$30,'[6]21.3'!$E$32:$I$32,'[6]21.3'!$E$35:$I$45,'[6]21.3'!$B$48:$I$50,'[6]21.3'!$E$13:$I$17</definedName>
    <definedName name="T21.4?Data">P1_T21.4?Data,P2_T21.4?Data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>'[3]23'!$A$60:$A$62,'[3]23'!$F$60:$J$62,'[3]23'!$O$60:$P$62,'[3]23'!$A$9:$A$25,P1_T23_Protection</definedName>
    <definedName name="T24_Protection">'[3]24'!$E$24:$H$37,'[3]24'!$B$35:$B$37,'[3]24'!$E$41:$H$42,'[3]24'!$J$8:$M$21,'[3]24'!$J$24:$M$37,'[3]24'!$J$41:$M$42,'[3]24'!$E$8:$H$21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_Protect">'[6]27'!$E$12:$E$13,'[6]27'!$K$4:$AH$4,'[6]27'!$AK$12:$AK$13</definedName>
    <definedName name="T27_Protection">'[3]27'!$P$34:$S$36,'[3]27'!$B$22:$B$24,P1_T27_Protection,P2_T27_Protection,P3_T27_Protection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4_Protect">'[6]4'!$AA$24:$AD$28,'[6]4'!$G$11:$J$17,P1_T4_Protect,P2_T4_Protect</definedName>
    <definedName name="T6_Protect">'[6]6'!$B$28:$B$37,'[6]6'!$D$28:$H$37,'[6]6'!$J$28:$N$37,'[6]6'!$D$39:$H$41,'[6]6'!$J$39:$N$41,'[6]6'!$B$46:$B$55,P1_T6_Protect</definedName>
    <definedName name="T7?Data">#N/A</definedName>
    <definedName name="TP2.1_Protect">[6]P2.1!$F$28:$G$37,[6]P2.1!$F$40:$G$43,[6]P2.1!$F$7:$G$26</definedName>
    <definedName name="version">[8]Инструкция!$B$3</definedName>
    <definedName name="БазовыйПериод">[6]Заголовок!$B$15</definedName>
    <definedName name="в23ё">[0]!в23ё</definedName>
    <definedName name="вв">[0]!вв</definedName>
    <definedName name="второй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_xlnm.Print_Area" localSheetId="0">Потери!$A$1:$H$43</definedName>
    <definedName name="первый">#REF!</definedName>
    <definedName name="ПериодРегулирования">[6]Заголовок!$B$14</definedName>
    <definedName name="Периоды_18_2">'[6]18.2'!#REF!</definedName>
    <definedName name="ПоследнийГод">[6]Заголовок!$B$16</definedName>
    <definedName name="прил1.2">[0]!прил1.2</definedName>
    <definedName name="Прилож3">[0]!Прилож3</definedName>
    <definedName name="Приложение8">[0]!Приложение8</definedName>
    <definedName name="р">[0]!р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тар">[0]!тар</definedName>
    <definedName name="ТАР2">[0]!ТАР2</definedName>
    <definedName name="Тариф3">[0]!Тариф3</definedName>
    <definedName name="третий">#REF!</definedName>
    <definedName name="у">[0]!у</definedName>
    <definedName name="ц">[0]!ц</definedName>
    <definedName name="ц.">[0]!ц.</definedName>
    <definedName name="цу">[0]!цу</definedName>
    <definedName name="четвертый">#REF!</definedName>
    <definedName name="ъ">[0]!ъ</definedName>
    <definedName name="ыв">[0]!ыв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G49" i="1" l="1"/>
  <c r="G48" i="1"/>
  <c r="G47" i="1"/>
  <c r="F46" i="1"/>
  <c r="G46" i="1" s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H21" i="1"/>
  <c r="G21" i="1"/>
  <c r="F21" i="1"/>
  <c r="G20" i="1"/>
  <c r="G19" i="1"/>
  <c r="G18" i="1"/>
  <c r="H17" i="1"/>
  <c r="F17" i="1"/>
  <c r="G17" i="1" s="1"/>
  <c r="G16" i="1"/>
  <c r="G15" i="1"/>
  <c r="G14" i="1"/>
  <c r="H13" i="1"/>
  <c r="G13" i="1"/>
  <c r="F13" i="1"/>
  <c r="G12" i="1"/>
  <c r="G11" i="1"/>
  <c r="G10" i="1"/>
  <c r="H9" i="1"/>
  <c r="F9" i="1"/>
  <c r="G9" i="1" s="1"/>
  <c r="G8" i="1"/>
  <c r="G7" i="1"/>
  <c r="H6" i="1"/>
  <c r="F6" i="1"/>
  <c r="G6" i="1" s="1"/>
  <c r="H5" i="1"/>
  <c r="H50" i="1" s="1"/>
  <c r="G50" i="1" s="1"/>
  <c r="F5" i="1"/>
  <c r="F50" i="1" s="1"/>
  <c r="G5" i="1" l="1"/>
</calcChain>
</file>

<file path=xl/sharedStrings.xml><?xml version="1.0" encoding="utf-8"?>
<sst xmlns="http://schemas.openxmlformats.org/spreadsheetml/2006/main" count="122" uniqueCount="81">
  <si>
    <t>Реестр счетов-фактур на оплату потерь  ООО "КВЭП" за 2023 год.</t>
  </si>
  <si>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</si>
  <si>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</si>
  <si>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</si>
  <si>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</si>
  <si>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</si>
  <si>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</si>
  <si>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</si>
  <si>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</si>
  <si>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если на упрощенке указывается с НДС</t>
  </si>
  <si>
    <t>январь</t>
  </si>
  <si>
    <t>ПАО "ТНС энерго Кубань"</t>
  </si>
  <si>
    <t>31.01.2023, 31.07.2023</t>
  </si>
  <si>
    <t>№1301/178/01, №1301/1451/18</t>
  </si>
  <si>
    <t>Новороссийский производственный участок ПАО "ТНС энерго Кубань"</t>
  </si>
  <si>
    <t>№1301/8/01</t>
  </si>
  <si>
    <t>филиал АО "НЭСК" "Краснодарэнергосбыт"</t>
  </si>
  <si>
    <t>№4483/12К/К</t>
  </si>
  <si>
    <t>Филиал АО "НЭСК" "Анапаэнергосбыт"</t>
  </si>
  <si>
    <t>№3274/03/К</t>
  </si>
  <si>
    <t>февраль</t>
  </si>
  <si>
    <t>28.02.2023, 31.07.2023</t>
  </si>
  <si>
    <t>№ 1301/722/01, №1301/1452/18</t>
  </si>
  <si>
    <t xml:space="preserve">№1301/721/01 </t>
  </si>
  <si>
    <t>№12256/12К/К</t>
  </si>
  <si>
    <t>№7757/03/К</t>
  </si>
  <si>
    <t>март</t>
  </si>
  <si>
    <t xml:space="preserve">ПАО "ТНС энерго Кубань" </t>
  </si>
  <si>
    <t>31.03.2023, 31.07.2023</t>
  </si>
  <si>
    <t>№1301/1041/01, №1301/1453/18</t>
  </si>
  <si>
    <t>№1301/953/01</t>
  </si>
  <si>
    <t>№20772/12К/К</t>
  </si>
  <si>
    <t>№7996/03/К</t>
  </si>
  <si>
    <t>апрель</t>
  </si>
  <si>
    <t>30.04.2023, 31.07.2023</t>
  </si>
  <si>
    <t>№1301/1272/01, №1301/1454/18</t>
  </si>
  <si>
    <t>№1301/1268/01</t>
  </si>
  <si>
    <t>№29740/12К/К</t>
  </si>
  <si>
    <t>№15576/03/К</t>
  </si>
  <si>
    <t>май</t>
  </si>
  <si>
    <t>31.05.2023, 31.07.2023</t>
  </si>
  <si>
    <t>№1301/1410/01, №1301/1455/18</t>
  </si>
  <si>
    <t>№1301/1409/01</t>
  </si>
  <si>
    <t>№32946/12К/К</t>
  </si>
  <si>
    <t>Филиал АО "НЭСК" Анапаэнергосбыт"</t>
  </si>
  <si>
    <t>№20442/03/К</t>
  </si>
  <si>
    <t>июнь</t>
  </si>
  <si>
    <t>№1301/1827/01</t>
  </si>
  <si>
    <t>№1301/1825/01</t>
  </si>
  <si>
    <t>№41627/12К/К</t>
  </si>
  <si>
    <t>№25076/03/К</t>
  </si>
  <si>
    <t>июль</t>
  </si>
  <si>
    <t>№1301/2104/01</t>
  </si>
  <si>
    <t>№1301/2349/01</t>
  </si>
  <si>
    <t>№58220/12К/К</t>
  </si>
  <si>
    <t>37.07.2023</t>
  </si>
  <si>
    <t>август</t>
  </si>
  <si>
    <t>№1301/2503/01</t>
  </si>
  <si>
    <t>№1301/2505/01</t>
  </si>
  <si>
    <t>№67019/12К/К</t>
  </si>
  <si>
    <t>№34858/03/К</t>
  </si>
  <si>
    <t>сентябрь</t>
  </si>
  <si>
    <t>№1301/2848/01</t>
  </si>
  <si>
    <t>№1301/2940/01</t>
  </si>
  <si>
    <t>№75984/12К/К</t>
  </si>
  <si>
    <t>октябрь</t>
  </si>
  <si>
    <t>№1301/3316/01</t>
  </si>
  <si>
    <t>ноябрь</t>
  </si>
  <si>
    <t>№1301/3657/01</t>
  </si>
  <si>
    <t>№1301/3659/01</t>
  </si>
  <si>
    <t>№93920/12К/К</t>
  </si>
  <si>
    <t>декабрь</t>
  </si>
  <si>
    <t>№1301/4135/01</t>
  </si>
  <si>
    <t>№1301/4134/01</t>
  </si>
  <si>
    <t>№102820/12К/К</t>
  </si>
  <si>
    <t>№53777/03/К</t>
  </si>
  <si>
    <t>ИТОГО за 2023 год</t>
  </si>
  <si>
    <t>Главный бухгалтер</t>
  </si>
  <si>
    <t>Терехова Т.А.</t>
  </si>
  <si>
    <t>Ведущий экономист</t>
  </si>
  <si>
    <t>Кривнева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</si>
</sst>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0000_р_._-;\-* #,##0.00000_р_._-;_-* &quot;-&quot;??_р_._-;_-@_-"/>
    <numFmt numFmtId="166" formatCode="#,##0.0000"/>
    <numFmt numFmtId="167" formatCode="&quot;$&quot;#,##0_);[Red]\(&quot;$&quot;#,##0\)"/>
    <numFmt numFmtId="168" formatCode="General_)"/>
    <numFmt numFmtId="169" formatCode="_-* #,##0_р_._-;\-* #,##0_р_._-;_-* &quot;-&quot;_р_.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NTHarmonica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2" fillId="0" borderId="0" applyFont="0" applyFill="0" applyBorder="0" applyAlignment="0" applyProtection="0"/>
    <xf numFmtId="0" fontId="14" fillId="0" borderId="0"/>
    <xf numFmtId="167" fontId="19" fillId="0" borderId="0" applyFont="0" applyFill="0" applyBorder="0" applyAlignment="0" applyProtection="0"/>
    <xf numFmtId="49" fontId="20" fillId="0" borderId="0" applyBorder="0">
      <alignment vertical="top"/>
    </xf>
    <xf numFmtId="0" fontId="21" fillId="0" borderId="0"/>
    <xf numFmtId="0" fontId="22" fillId="0" borderId="0" applyNumberFormat="0">
      <alignment horizontal="left"/>
    </xf>
    <xf numFmtId="4" fontId="14" fillId="3" borderId="21" applyNumberFormat="0" applyProtection="0">
      <alignment horizontal="left" vertical="center" indent="1"/>
    </xf>
    <xf numFmtId="0" fontId="14" fillId="4" borderId="21" applyNumberFormat="0" applyProtection="0">
      <alignment horizontal="left" vertical="center" indent="1"/>
    </xf>
    <xf numFmtId="0" fontId="14" fillId="5" borderId="21" applyNumberFormat="0" applyProtection="0">
      <alignment horizontal="left" vertical="center" indent="1"/>
    </xf>
    <xf numFmtId="168" fontId="23" fillId="0" borderId="22">
      <protection locked="0"/>
    </xf>
    <xf numFmtId="0" fontId="24" fillId="0" borderId="0" applyBorder="0">
      <alignment horizontal="center" vertical="center" wrapText="1"/>
    </xf>
    <xf numFmtId="0" fontId="25" fillId="0" borderId="4" applyBorder="0">
      <alignment horizontal="center" vertical="center" wrapText="1"/>
    </xf>
    <xf numFmtId="168" fontId="26" fillId="6" borderId="22"/>
    <xf numFmtId="4" fontId="20" fillId="7" borderId="12" applyBorder="0">
      <alignment horizontal="right"/>
    </xf>
    <xf numFmtId="0" fontId="27" fillId="8" borderId="0" applyFill="0">
      <alignment wrapText="1"/>
    </xf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0" borderId="0"/>
    <xf numFmtId="0" fontId="31" fillId="0" borderId="0"/>
    <xf numFmtId="49" fontId="20" fillId="0" borderId="0" applyBorder="0">
      <alignment vertical="top"/>
    </xf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4" fillId="0" borderId="0"/>
    <xf numFmtId="49" fontId="27" fillId="0" borderId="0">
      <alignment horizontal="center"/>
    </xf>
    <xf numFmtId="16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" fontId="20" fillId="8" borderId="0" applyFont="0" applyBorder="0">
      <alignment horizontal="right"/>
    </xf>
    <xf numFmtId="4" fontId="20" fillId="8" borderId="0" applyBorder="0">
      <alignment horizontal="right"/>
    </xf>
    <xf numFmtId="4" fontId="20" fillId="8" borderId="0" applyBorder="0">
      <alignment horizontal="right"/>
    </xf>
    <xf numFmtId="4" fontId="20" fillId="8" borderId="23" applyBorder="0">
      <alignment horizontal="right"/>
    </xf>
    <xf numFmtId="4" fontId="20" fillId="9" borderId="24" applyBorder="0">
      <alignment horizontal="right"/>
    </xf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4" fontId="8" fillId="0" borderId="12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3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14" fontId="8" fillId="0" borderId="15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14" fontId="11" fillId="2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14" fontId="8" fillId="2" borderId="1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13" fillId="0" borderId="0" xfId="1" applyNumberFormat="1" applyFont="1" applyAlignment="1">
      <alignment vertical="center"/>
    </xf>
    <xf numFmtId="0" fontId="8" fillId="0" borderId="7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8" fillId="2" borderId="7" xfId="0" applyFont="1" applyFill="1" applyBorder="1" applyAlignment="1">
      <alignment horizontal="left" vertical="center" wrapText="1"/>
    </xf>
    <xf numFmtId="4" fontId="8" fillId="2" borderId="13" xfId="2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6" fillId="0" borderId="20" xfId="2" applyNumberFormat="1" applyFont="1" applyBorder="1" applyAlignment="1">
      <alignment horizontal="right" vertical="top" wrapText="1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3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3" fillId="0" borderId="0" xfId="0" applyFont="1" applyBorder="1"/>
  </cellXfs>
  <cellStyles count="45">
    <cellStyle name="Currency [0]" xfId="3"/>
    <cellStyle name="Normal_Form2.1" xfId="4"/>
    <cellStyle name="Normal1" xfId="5"/>
    <cellStyle name="Price_Body" xfId="6"/>
    <cellStyle name="SAPBEXchaText" xfId="7"/>
    <cellStyle name="SAPBEXHLevel2" xfId="8"/>
    <cellStyle name="SAPBEXHLevel3" xfId="9"/>
    <cellStyle name="Беззащитный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5"/>
    <cellStyle name="Мой заголовок" xfId="16"/>
    <cellStyle name="Мой заголовок листа" xfId="17"/>
    <cellStyle name="Обычный" xfId="0" builtinId="0"/>
    <cellStyle name="Обычный 13" xfId="18"/>
    <cellStyle name="Обычный 18" xfId="19"/>
    <cellStyle name="Обычный 2" xfId="20"/>
    <cellStyle name="Обычный 2 2" xfId="21"/>
    <cellStyle name="Обычный 2 3" xfId="22"/>
    <cellStyle name="Обычный 2_наш последний RAB (28.09.10)" xfId="23"/>
    <cellStyle name="Обычный 3" xfId="24"/>
    <cellStyle name="Обычный 3 2" xfId="25"/>
    <cellStyle name="Обычный 3 2 2" xfId="26"/>
    <cellStyle name="Обычный 4" xfId="27"/>
    <cellStyle name="Обычный 5" xfId="28"/>
    <cellStyle name="Обычный 6" xfId="29"/>
    <cellStyle name="Обычный 6 2" xfId="30"/>
    <cellStyle name="Обычный 7" xfId="31"/>
    <cellStyle name="Обычный_Потери" xfId="2"/>
    <cellStyle name="Процентный 2" xfId="32"/>
    <cellStyle name="Процентный 5" xfId="33"/>
    <cellStyle name="Стиль 1" xfId="34"/>
    <cellStyle name="Текстовый" xfId="35"/>
    <cellStyle name="Тысячи [0]_3Com" xfId="36"/>
    <cellStyle name="Тысячи_3Com" xfId="37"/>
    <cellStyle name="Финансовый" xfId="1" builtinId="3"/>
    <cellStyle name="Финансовый 2" xfId="38"/>
    <cellStyle name="Финансовый 3" xfId="39"/>
    <cellStyle name="Формула" xfId="40"/>
    <cellStyle name="Формула 2" xfId="41"/>
    <cellStyle name="Формула_GRES.2007.5" xfId="42"/>
    <cellStyle name="ФормулаВБ" xfId="43"/>
    <cellStyle name="ФормулаНаКонтроль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-&#1090;&#1099;%20&#1076;&#1080;&#1089;&#1082;%20D\&#1052;&#1086;&#1080;%20&#1076;&#1086;&#1082;&#1091;&#1084;&#1077;&#1085;&#1090;&#1099;\&#1043;&#1086;&#1088;&#1102;&#1085;&#1086;&#1074;&#1072;\&#1055;&#1056;&#1054;&#1042;&#1045;&#1056;&#1050;&#1048;\&#1058;&#1053;&#1055;&#1047;%20%20&#1087;&#1088;&#1086;&#1074;&#1077;&#1088;&#1082;&#1072;\&#1058;&#1069;&#1062;%20&#1050;&#1091;&#1095;&#1091;&#1085;&#1086;&#1074;&#1072;\&#1060;&#1054;&#1058;%20&#1058;&#1069;&#1062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3;&#1086;&#1088;&#1102;&#1085;&#1086;&#1074;&#1072;\&#1056;&#1040;&#1057;&#1063;&#1045;&#1058;%20&#1058;&#1040;&#1056;&#1048;&#1060;&#1054;&#1042;\&#1058;&#1059;&#1040;&#1055;&#1057;&#1048;&#1053;&#1057;&#1050;&#1048;&#1049;%20&#1069;&#1050;&#1057;&#1055;&#1054;&#1056;&#1058;&#1053;&#1067;&#1049;%20&#1058;&#1045;&#1056;&#1052;&#1048;&#1053;&#1040;&#1051;\&#1058;&#1040;&#1056;&#1048;&#1060;%20&#1058;&#1069;&#1058;%202008\&#1090;&#1072;&#1073;&#1083;&#1080;&#1094;&#1072;%20%20&#1060;&#1054;&#1058;%20&#1058;&#1069;&#105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&#1050;&#1085;&#1080;&#1075;&#1072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2;&#1058;%20&#1056;&#1045;&#1057;&#1059;&#1056;&#1057;%20&#1055;&#1088;&#1080;&#1083;&#1086;&#1078;&#1077;&#1085;&#1080;&#1103;%20&#1082;%20&#1045;&#1048;&#1040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55;&#1088;&#1080;&#1083;&#1086;&#1078;&#1077;&#1085;&#1080;&#1103;%20&#1082;%20&#1045;&#1048;&#1040;&#1057;%20&#1069;&#1085;&#1077;&#1088;&#1075;&#10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52;&#1040;&#1049;&#1050;&#1054;&#1055;&#1057;&#1050;&#1040;&#1071;%20&#1058;&#1069;&#1062;\&#1052;&#1040;&#1049;&#1050;&#1054;&#1055;&#1057;&#1050;&#1040;&#1071;%20&#1058;&#1069;&#1062;%202015\ENERGY.KTL.LT.CALC.NVV.N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2;&#1054;&#1048;%20&#1044;&#1054;&#1050;&#1059;&#1052;&#1045;&#1053;&#1058;&#1067;%20&#1050;&#1042;&#1069;&#1055;\&#1089;&#1095;&#1077;&#1090;&#1072;%20&#1092;&#1072;&#1082;&#1090;&#1091;&#1088;&#1099;\2023\&#1055;&#1056;&#1045;&#1044;&#1045;&#1051;&#1067;%20&#1087;&#1077;&#1088;&#1077;&#1076;&#1072;&#1095;&#1072;%202015\PEREDACHA.2014(v1.0.2)%2014.03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6г. ступень 10,3"/>
      <sheetName val="план 2006г.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на оплату труда  16 Май"/>
      <sheetName val="тариф и ср.ступень"/>
      <sheetName val="норматив числ ППП"/>
      <sheetName val="норматив числ руковод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35998"/>
      <sheetName val="44"/>
      <sheetName val="92"/>
      <sheetName val="94"/>
      <sheetName val="97"/>
      <sheetName val="Отчет"/>
      <sheetName val="Титульный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. 1.4"/>
      <sheetName val="Т. 1.5"/>
      <sheetName val="СВОД"/>
      <sheetName val="Т.1.16."/>
      <sheetName val="Т. 1.24"/>
      <sheetName val="Т. 1.25"/>
      <sheetName val="смета на 2009 для фст"/>
      <sheetName val="прибыль на 2009 для ф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R12">
            <v>9.9999999999999994E-37</v>
          </cell>
          <cell r="S12">
            <v>0</v>
          </cell>
          <cell r="T12">
            <v>0</v>
          </cell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Q13">
            <v>9.9999999999999994E-37</v>
          </cell>
          <cell r="R13">
            <v>9.9999999999999994E-37</v>
          </cell>
          <cell r="S13">
            <v>9.9999999999999994E-37</v>
          </cell>
          <cell r="T13">
            <v>0</v>
          </cell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Q14">
            <v>9.9999999999999994E-37</v>
          </cell>
          <cell r="R14">
            <v>9.9999999999999994E-37</v>
          </cell>
          <cell r="S14">
            <v>9.9999999999999994E-37</v>
          </cell>
          <cell r="T14">
            <v>6.89</v>
          </cell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Q17">
            <v>9.9999999999999994E-12</v>
          </cell>
          <cell r="R17">
            <v>1E-10</v>
          </cell>
          <cell r="S17">
            <v>12.64</v>
          </cell>
          <cell r="T17">
            <v>0</v>
          </cell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X20">
            <v>0</v>
          </cell>
          <cell r="Y20">
            <v>1E-14</v>
          </cell>
          <cell r="AC20">
            <v>0</v>
          </cell>
          <cell r="AD20">
            <v>1E-14</v>
          </cell>
        </row>
        <row r="22">
          <cell r="Q22">
            <v>1E-27</v>
          </cell>
          <cell r="R22">
            <v>9.9999999999999991E-22</v>
          </cell>
          <cell r="S22">
            <v>5.9249999999999998</v>
          </cell>
          <cell r="T22">
            <v>6.88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H6">
            <v>166.27112380800003</v>
          </cell>
          <cell r="I6">
            <v>587.99</v>
          </cell>
          <cell r="J6">
            <v>166.27112380800003</v>
          </cell>
        </row>
        <row r="8">
          <cell r="H8">
            <v>44.56066118054401</v>
          </cell>
          <cell r="I8">
            <v>157.58000000000001</v>
          </cell>
          <cell r="J8">
            <v>44.56066118054401</v>
          </cell>
        </row>
        <row r="14">
          <cell r="H14">
            <v>41.94</v>
          </cell>
          <cell r="I14">
            <v>116.36</v>
          </cell>
          <cell r="J14">
            <v>41.94</v>
          </cell>
        </row>
        <row r="17">
          <cell r="H17">
            <v>313.14</v>
          </cell>
          <cell r="I17">
            <v>1383.94</v>
          </cell>
          <cell r="J17">
            <v>313.14</v>
          </cell>
        </row>
        <row r="19">
          <cell r="H19">
            <v>150.06</v>
          </cell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H32">
            <v>148.04</v>
          </cell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. 1.4"/>
      <sheetName val="Т. 1.5"/>
      <sheetName val="Т. 1.15"/>
      <sheetName val="Т.1.16."/>
      <sheetName val="Т.1.21.3"/>
      <sheetName val="Т. 1.24"/>
      <sheetName val="Т. 1.25"/>
      <sheetName val="Т. 1.27"/>
      <sheetName val="смета на 2008г"/>
      <sheetName val="прибыль на 2008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SHEET"/>
      <sheetName val="Инструкция"/>
      <sheetName val="Обновление"/>
      <sheetName val="Лог обновления"/>
      <sheetName val="Титульный"/>
      <sheetName val="tech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ENERGY.KTL.LT.CALC.NVV.NET"/>
    </sheetNames>
    <sheetDataSet>
      <sheetData sheetId="0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1">
        <row r="3">
          <cell r="B3" t="str">
            <v>Версия 5.1.7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по RAB (2012-2017)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/>
      <sheetData sheetId="1"/>
      <sheetData sheetId="2"/>
      <sheetData sheetId="3">
        <row r="7">
          <cell r="F7" t="str">
            <v>Краснодарский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54"/>
  <sheetViews>
    <sheetView tabSelected="1" zoomScaleNormal="100" workbookViewId="0">
      <selection activeCell="H37" sqref="H37"/>
    </sheetView>
  </sheetViews>
  <sheetFormatPr defaultColWidth="8.85546875" defaultRowHeight="15.75"/>
  <cols>
    <col min="1" max="1" width="4.42578125" style="2" customWidth="1"/>
    <col min="2" max="2" width="10.42578125" style="2" customWidth="1"/>
    <col min="3" max="3" width="21.140625" style="2" customWidth="1"/>
    <col min="4" max="4" width="15.42578125" style="2" customWidth="1"/>
    <col min="5" max="6" width="20.140625" style="2" customWidth="1"/>
    <col min="7" max="7" width="11.85546875" style="2" customWidth="1"/>
    <col min="8" max="8" width="16.5703125" style="2" customWidth="1"/>
    <col min="9" max="9" width="16.28515625" style="2" customWidth="1"/>
    <col min="10" max="10" width="12.7109375" style="2" customWidth="1"/>
    <col min="11" max="11" width="8.85546875" style="2"/>
    <col min="12" max="12" width="13" style="2" customWidth="1"/>
    <col min="13" max="13" width="9" style="2" customWidth="1"/>
    <col min="14" max="16384" width="8.85546875" style="2"/>
  </cols>
  <sheetData>
    <row r="2" spans="1:11">
      <c r="A2" s="1" t="s">
        <v>0</v>
      </c>
      <c r="B2" s="1"/>
      <c r="C2" s="1"/>
      <c r="D2" s="1"/>
      <c r="E2" s="1"/>
      <c r="F2" s="1"/>
      <c r="G2" s="1"/>
      <c r="H2" s="1"/>
    </row>
    <row r="3" spans="1:11" ht="16.5" thickBot="1"/>
    <row r="4" spans="1:11" s="8" customFormat="1" ht="43.5" thickBot="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6" t="s">
        <v>9</v>
      </c>
      <c r="J4" s="7"/>
      <c r="K4" s="7"/>
    </row>
    <row r="5" spans="1:11" s="18" customFormat="1" ht="30.75" customHeight="1">
      <c r="A5" s="9">
        <v>1</v>
      </c>
      <c r="B5" s="10" t="s">
        <v>10</v>
      </c>
      <c r="C5" s="11" t="s">
        <v>11</v>
      </c>
      <c r="D5" s="12" t="s">
        <v>12</v>
      </c>
      <c r="E5" s="13" t="s">
        <v>13</v>
      </c>
      <c r="F5" s="14">
        <f>49375+55644+16501</f>
        <v>121520</v>
      </c>
      <c r="G5" s="15">
        <f t="shared" ref="G5:G49" si="0">H5/F5</f>
        <v>4.0765499506254113</v>
      </c>
      <c r="H5" s="16">
        <f>201279.66+226835.55+67267.14</f>
        <v>495382.35</v>
      </c>
      <c r="I5" s="17"/>
    </row>
    <row r="6" spans="1:11" s="26" customFormat="1" ht="48">
      <c r="A6" s="19"/>
      <c r="B6" s="20"/>
      <c r="C6" s="21" t="s">
        <v>14</v>
      </c>
      <c r="D6" s="22">
        <v>44957</v>
      </c>
      <c r="E6" s="23" t="s">
        <v>15</v>
      </c>
      <c r="F6" s="24">
        <f>2499+954</f>
        <v>3453</v>
      </c>
      <c r="G6" s="25">
        <f>H6/F6</f>
        <v>4.0765508253692442</v>
      </c>
      <c r="H6" s="16">
        <f>10187.3+3889.03</f>
        <v>14076.33</v>
      </c>
      <c r="I6" s="17"/>
    </row>
    <row r="7" spans="1:11" s="26" customFormat="1" ht="24">
      <c r="A7" s="19"/>
      <c r="B7" s="20"/>
      <c r="C7" s="21" t="s">
        <v>16</v>
      </c>
      <c r="D7" s="22">
        <v>44957</v>
      </c>
      <c r="E7" s="23" t="s">
        <v>17</v>
      </c>
      <c r="F7" s="24">
        <v>1941</v>
      </c>
      <c r="G7" s="25">
        <f>H7/F7</f>
        <v>3.5884595569294175</v>
      </c>
      <c r="H7" s="16">
        <v>6965.2</v>
      </c>
      <c r="I7" s="17"/>
    </row>
    <row r="8" spans="1:11" s="26" customFormat="1" ht="24">
      <c r="A8" s="27"/>
      <c r="B8" s="28"/>
      <c r="C8" s="21" t="s">
        <v>18</v>
      </c>
      <c r="D8" s="29">
        <v>44957</v>
      </c>
      <c r="E8" s="23" t="s">
        <v>19</v>
      </c>
      <c r="F8" s="24">
        <v>19592</v>
      </c>
      <c r="G8" s="25">
        <f t="shared" si="0"/>
        <v>4.2119798897509186</v>
      </c>
      <c r="H8" s="16">
        <v>82521.11</v>
      </c>
      <c r="I8" s="17"/>
    </row>
    <row r="9" spans="1:11" s="31" customFormat="1" ht="24">
      <c r="A9" s="19">
        <v>2</v>
      </c>
      <c r="B9" s="20" t="s">
        <v>20</v>
      </c>
      <c r="C9" s="21" t="s">
        <v>11</v>
      </c>
      <c r="D9" s="22" t="s">
        <v>21</v>
      </c>
      <c r="E9" s="23" t="s">
        <v>22</v>
      </c>
      <c r="F9" s="24">
        <f>186356+15014</f>
        <v>201370</v>
      </c>
      <c r="G9" s="25">
        <f>H9/F9</f>
        <v>4.4314254357650098</v>
      </c>
      <c r="H9" s="30">
        <f>832613.65+59742.49</f>
        <v>892356.14</v>
      </c>
      <c r="I9" s="17"/>
    </row>
    <row r="10" spans="1:11" s="31" customFormat="1" ht="48">
      <c r="A10" s="19"/>
      <c r="B10" s="20"/>
      <c r="C10" s="21" t="s">
        <v>14</v>
      </c>
      <c r="D10" s="29">
        <v>44985</v>
      </c>
      <c r="E10" s="23" t="s">
        <v>23</v>
      </c>
      <c r="F10" s="32">
        <v>14382</v>
      </c>
      <c r="G10" s="25">
        <f>H10/F10</f>
        <v>4.5482999582811852</v>
      </c>
      <c r="H10" s="30">
        <v>65413.65</v>
      </c>
      <c r="I10" s="17"/>
    </row>
    <row r="11" spans="1:11" s="31" customFormat="1" ht="24">
      <c r="A11" s="19"/>
      <c r="B11" s="20"/>
      <c r="C11" s="21" t="s">
        <v>16</v>
      </c>
      <c r="D11" s="29">
        <v>44985</v>
      </c>
      <c r="E11" s="23" t="s">
        <v>24</v>
      </c>
      <c r="F11" s="32">
        <v>1754</v>
      </c>
      <c r="G11" s="25">
        <f>H11/F11</f>
        <v>4.0297320410490309</v>
      </c>
      <c r="H11" s="30">
        <v>7068.15</v>
      </c>
      <c r="I11" s="17"/>
    </row>
    <row r="12" spans="1:11" s="31" customFormat="1" ht="24">
      <c r="A12" s="19"/>
      <c r="B12" s="20"/>
      <c r="C12" s="21" t="s">
        <v>18</v>
      </c>
      <c r="D12" s="29">
        <v>44985</v>
      </c>
      <c r="E12" s="33" t="s">
        <v>25</v>
      </c>
      <c r="F12" s="32">
        <v>38141</v>
      </c>
      <c r="G12" s="25">
        <f t="shared" si="0"/>
        <v>4.3713982328727612</v>
      </c>
      <c r="H12" s="30">
        <v>166729.5</v>
      </c>
      <c r="I12" s="17"/>
    </row>
    <row r="13" spans="1:11" s="31" customFormat="1" ht="24">
      <c r="A13" s="34">
        <v>3</v>
      </c>
      <c r="B13" s="35" t="s">
        <v>26</v>
      </c>
      <c r="C13" s="36" t="s">
        <v>27</v>
      </c>
      <c r="D13" s="29" t="s">
        <v>28</v>
      </c>
      <c r="E13" s="33" t="s">
        <v>29</v>
      </c>
      <c r="F13" s="32">
        <f>101123+16584</f>
        <v>117707</v>
      </c>
      <c r="G13" s="25">
        <f t="shared" si="0"/>
        <v>4.2831300602343108</v>
      </c>
      <c r="H13" s="30">
        <f>433122.96+71031.43</f>
        <v>504154.39</v>
      </c>
      <c r="I13" s="17"/>
    </row>
    <row r="14" spans="1:11" s="31" customFormat="1" ht="48">
      <c r="A14" s="19"/>
      <c r="B14" s="20"/>
      <c r="C14" s="21" t="s">
        <v>14</v>
      </c>
      <c r="D14" s="29">
        <v>45016</v>
      </c>
      <c r="E14" s="33" t="s">
        <v>30</v>
      </c>
      <c r="F14" s="32">
        <v>6556</v>
      </c>
      <c r="G14" s="25">
        <f>H14/F14</f>
        <v>4.2831299572910311</v>
      </c>
      <c r="H14" s="30">
        <v>28080.2</v>
      </c>
      <c r="I14" s="17"/>
    </row>
    <row r="15" spans="1:11" s="31" customFormat="1" ht="24" customHeight="1">
      <c r="A15" s="19"/>
      <c r="B15" s="20"/>
      <c r="C15" s="21" t="s">
        <v>16</v>
      </c>
      <c r="D15" s="37">
        <v>45016</v>
      </c>
      <c r="E15" s="33" t="s">
        <v>31</v>
      </c>
      <c r="F15" s="32">
        <v>1937</v>
      </c>
      <c r="G15" s="25">
        <f>H15/F15</f>
        <v>3.6728910686628811</v>
      </c>
      <c r="H15" s="30">
        <v>7114.39</v>
      </c>
      <c r="I15" s="17"/>
    </row>
    <row r="16" spans="1:11" s="31" customFormat="1" ht="24.75" customHeight="1">
      <c r="A16" s="19"/>
      <c r="B16" s="20"/>
      <c r="C16" s="21" t="s">
        <v>18</v>
      </c>
      <c r="D16" s="37">
        <v>45016</v>
      </c>
      <c r="E16" s="33" t="s">
        <v>32</v>
      </c>
      <c r="F16" s="32">
        <v>1096</v>
      </c>
      <c r="G16" s="25">
        <f t="shared" si="0"/>
        <v>4.296414233576642</v>
      </c>
      <c r="H16" s="30">
        <v>4708.87</v>
      </c>
      <c r="I16" s="17"/>
    </row>
    <row r="17" spans="1:13" s="47" customFormat="1" ht="24">
      <c r="A17" s="38">
        <v>4</v>
      </c>
      <c r="B17" s="39" t="s">
        <v>33</v>
      </c>
      <c r="C17" s="40" t="s">
        <v>27</v>
      </c>
      <c r="D17" s="41" t="s">
        <v>34</v>
      </c>
      <c r="E17" s="42" t="s">
        <v>35</v>
      </c>
      <c r="F17" s="43">
        <f>181696+15954</f>
        <v>197650</v>
      </c>
      <c r="G17" s="44">
        <f t="shared" si="0"/>
        <v>3.94255476853023</v>
      </c>
      <c r="H17" s="45">
        <f>722665.58+56580.37</f>
        <v>779245.95</v>
      </c>
      <c r="I17" s="46"/>
    </row>
    <row r="18" spans="1:13" s="47" customFormat="1" ht="48">
      <c r="A18" s="48"/>
      <c r="B18" s="49"/>
      <c r="C18" s="50" t="s">
        <v>14</v>
      </c>
      <c r="D18" s="41">
        <v>45046</v>
      </c>
      <c r="E18" s="42" t="s">
        <v>36</v>
      </c>
      <c r="F18" s="43">
        <v>3820</v>
      </c>
      <c r="G18" s="44">
        <f>H18/F18</f>
        <v>4.115651832460733</v>
      </c>
      <c r="H18" s="45">
        <v>15721.79</v>
      </c>
      <c r="I18" s="46"/>
    </row>
    <row r="19" spans="1:13" s="47" customFormat="1" ht="24">
      <c r="A19" s="48"/>
      <c r="B19" s="49"/>
      <c r="C19" s="50" t="s">
        <v>16</v>
      </c>
      <c r="D19" s="41">
        <v>45046</v>
      </c>
      <c r="E19" s="42" t="s">
        <v>37</v>
      </c>
      <c r="F19" s="43">
        <v>1874</v>
      </c>
      <c r="G19" s="44">
        <f>H19/F19</f>
        <v>3.4796798292422624</v>
      </c>
      <c r="H19" s="45">
        <v>6520.92</v>
      </c>
      <c r="I19" s="46"/>
    </row>
    <row r="20" spans="1:13" s="47" customFormat="1" ht="24">
      <c r="A20" s="48"/>
      <c r="B20" s="49"/>
      <c r="C20" s="50" t="s">
        <v>18</v>
      </c>
      <c r="D20" s="41">
        <v>44316</v>
      </c>
      <c r="E20" s="42" t="s">
        <v>38</v>
      </c>
      <c r="F20" s="43">
        <v>12282</v>
      </c>
      <c r="G20" s="44">
        <f t="shared" si="0"/>
        <v>4.1031998045920863</v>
      </c>
      <c r="H20" s="45">
        <v>50395.5</v>
      </c>
      <c r="I20" s="46"/>
    </row>
    <row r="21" spans="1:13" s="57" customFormat="1" ht="24">
      <c r="A21" s="51">
        <v>5</v>
      </c>
      <c r="B21" s="52" t="s">
        <v>39</v>
      </c>
      <c r="C21" s="36" t="s">
        <v>27</v>
      </c>
      <c r="D21" s="53" t="s">
        <v>40</v>
      </c>
      <c r="E21" s="42" t="s">
        <v>41</v>
      </c>
      <c r="F21" s="54">
        <f>104859+201+8947+16959</f>
        <v>130966</v>
      </c>
      <c r="G21" s="55">
        <f t="shared" si="0"/>
        <v>4.0047400088572607</v>
      </c>
      <c r="H21" s="56">
        <f>456568.4+67916.38</f>
        <v>524484.78</v>
      </c>
      <c r="I21" s="17"/>
    </row>
    <row r="22" spans="1:13" s="57" customFormat="1" ht="48">
      <c r="A22" s="58"/>
      <c r="B22" s="59"/>
      <c r="C22" s="60" t="s">
        <v>14</v>
      </c>
      <c r="D22" s="53">
        <v>45077</v>
      </c>
      <c r="E22" s="42" t="s">
        <v>42</v>
      </c>
      <c r="F22" s="54">
        <v>2535</v>
      </c>
      <c r="G22" s="55">
        <f>H22/F22</f>
        <v>4.0047416173570021</v>
      </c>
      <c r="H22" s="56">
        <v>10152.02</v>
      </c>
      <c r="I22" s="17"/>
    </row>
    <row r="23" spans="1:13" s="57" customFormat="1" ht="26.25" customHeight="1">
      <c r="A23" s="58"/>
      <c r="B23" s="59"/>
      <c r="C23" s="21" t="s">
        <v>16</v>
      </c>
      <c r="D23" s="61">
        <v>45077</v>
      </c>
      <c r="E23" s="42" t="s">
        <v>43</v>
      </c>
      <c r="F23" s="54">
        <v>1936</v>
      </c>
      <c r="G23" s="55">
        <f>H23/F23</f>
        <v>3.3921384297520665</v>
      </c>
      <c r="H23" s="56">
        <v>6567.18</v>
      </c>
      <c r="I23" s="17"/>
    </row>
    <row r="24" spans="1:13" s="57" customFormat="1" ht="24">
      <c r="A24" s="58"/>
      <c r="B24" s="59"/>
      <c r="C24" s="60" t="s">
        <v>44</v>
      </c>
      <c r="D24" s="53">
        <v>45077</v>
      </c>
      <c r="E24" s="42" t="s">
        <v>45</v>
      </c>
      <c r="F24" s="54">
        <v>62378</v>
      </c>
      <c r="G24" s="55">
        <f t="shared" si="0"/>
        <v>3.5623689441790378</v>
      </c>
      <c r="H24" s="56">
        <v>222213.45</v>
      </c>
      <c r="I24" s="17"/>
    </row>
    <row r="25" spans="1:13" s="57" customFormat="1" ht="24">
      <c r="A25" s="51">
        <v>6</v>
      </c>
      <c r="B25" s="52" t="s">
        <v>46</v>
      </c>
      <c r="C25" s="36" t="s">
        <v>27</v>
      </c>
      <c r="D25" s="61">
        <v>45107</v>
      </c>
      <c r="E25" s="33" t="s">
        <v>47</v>
      </c>
      <c r="F25" s="54">
        <v>174773</v>
      </c>
      <c r="G25" s="55">
        <f t="shared" si="0"/>
        <v>4.0296795843751605</v>
      </c>
      <c r="H25" s="56">
        <v>704279.19</v>
      </c>
      <c r="I25" s="17"/>
    </row>
    <row r="26" spans="1:13" s="57" customFormat="1" ht="48">
      <c r="A26" s="58"/>
      <c r="B26" s="59"/>
      <c r="C26" s="60" t="s">
        <v>14</v>
      </c>
      <c r="D26" s="61">
        <v>45107</v>
      </c>
      <c r="E26" s="33" t="s">
        <v>48</v>
      </c>
      <c r="F26" s="54">
        <v>8107</v>
      </c>
      <c r="G26" s="55">
        <f t="shared" si="0"/>
        <v>3.5344097693351424</v>
      </c>
      <c r="H26" s="56">
        <v>28653.46</v>
      </c>
      <c r="I26" s="17"/>
    </row>
    <row r="27" spans="1:13" s="57" customFormat="1" ht="28.5" customHeight="1">
      <c r="A27" s="58"/>
      <c r="B27" s="59"/>
      <c r="C27" s="21" t="s">
        <v>16</v>
      </c>
      <c r="D27" s="61">
        <v>45107</v>
      </c>
      <c r="E27" s="33" t="s">
        <v>49</v>
      </c>
      <c r="F27" s="54">
        <v>1873</v>
      </c>
      <c r="G27" s="55">
        <f t="shared" si="0"/>
        <v>3.706930058729311</v>
      </c>
      <c r="H27" s="56">
        <v>6943.08</v>
      </c>
      <c r="I27" s="17"/>
    </row>
    <row r="28" spans="1:13" s="57" customFormat="1" ht="24">
      <c r="A28" s="58"/>
      <c r="B28" s="59"/>
      <c r="C28" s="62" t="s">
        <v>44</v>
      </c>
      <c r="D28" s="61">
        <v>45107</v>
      </c>
      <c r="E28" s="63" t="s">
        <v>50</v>
      </c>
      <c r="F28" s="54">
        <v>8040</v>
      </c>
      <c r="G28" s="55">
        <f>H28/F28</f>
        <v>4.3304502487562191</v>
      </c>
      <c r="H28" s="56">
        <v>34816.82</v>
      </c>
      <c r="I28" s="17"/>
    </row>
    <row r="29" spans="1:13" s="64" customFormat="1" ht="24">
      <c r="A29" s="51">
        <v>7</v>
      </c>
      <c r="B29" s="52" t="s">
        <v>51</v>
      </c>
      <c r="C29" s="36" t="s">
        <v>27</v>
      </c>
      <c r="D29" s="53">
        <v>45138</v>
      </c>
      <c r="E29" s="33" t="s">
        <v>52</v>
      </c>
      <c r="F29" s="54">
        <v>323099</v>
      </c>
      <c r="G29" s="55">
        <f t="shared" si="0"/>
        <v>4.0102332412047081</v>
      </c>
      <c r="H29" s="56">
        <v>1295702.3500000001</v>
      </c>
      <c r="I29" s="17"/>
      <c r="M29" s="65"/>
    </row>
    <row r="30" spans="1:13" s="64" customFormat="1" ht="48">
      <c r="A30" s="58"/>
      <c r="B30" s="59"/>
      <c r="C30" s="60" t="s">
        <v>14</v>
      </c>
      <c r="D30" s="53">
        <v>45138</v>
      </c>
      <c r="E30" s="66" t="s">
        <v>53</v>
      </c>
      <c r="F30" s="32">
        <v>8138</v>
      </c>
      <c r="G30" s="55">
        <f t="shared" si="0"/>
        <v>3.6849102973703611</v>
      </c>
      <c r="H30" s="56">
        <v>29987.8</v>
      </c>
      <c r="I30" s="17"/>
      <c r="M30" s="65"/>
    </row>
    <row r="31" spans="1:13" s="64" customFormat="1" ht="26.25" customHeight="1">
      <c r="A31" s="58"/>
      <c r="B31" s="59"/>
      <c r="C31" s="21" t="s">
        <v>16</v>
      </c>
      <c r="D31" s="61">
        <v>45138</v>
      </c>
      <c r="E31" s="33" t="s">
        <v>54</v>
      </c>
      <c r="F31" s="54">
        <v>1937</v>
      </c>
      <c r="G31" s="55">
        <f>H31/F31</f>
        <v>3.788740320082602</v>
      </c>
      <c r="H31" s="56">
        <v>7338.79</v>
      </c>
      <c r="I31" s="17"/>
      <c r="M31" s="65"/>
    </row>
    <row r="32" spans="1:13" s="64" customFormat="1" ht="24" hidden="1">
      <c r="A32" s="58"/>
      <c r="B32" s="59"/>
      <c r="C32" s="62" t="s">
        <v>44</v>
      </c>
      <c r="D32" s="61" t="s">
        <v>55</v>
      </c>
      <c r="E32" s="63"/>
      <c r="F32" s="54"/>
      <c r="G32" s="55" t="e">
        <f>H32/F32</f>
        <v>#DIV/0!</v>
      </c>
      <c r="H32" s="56"/>
      <c r="I32" s="17"/>
      <c r="M32" s="65"/>
    </row>
    <row r="33" spans="1:9" s="64" customFormat="1" ht="24">
      <c r="A33" s="51">
        <v>8</v>
      </c>
      <c r="B33" s="52" t="s">
        <v>56</v>
      </c>
      <c r="C33" s="36" t="s">
        <v>27</v>
      </c>
      <c r="D33" s="61">
        <v>45169</v>
      </c>
      <c r="E33" s="33" t="s">
        <v>57</v>
      </c>
      <c r="F33" s="54">
        <v>216780</v>
      </c>
      <c r="G33" s="55">
        <f t="shared" si="0"/>
        <v>4.2682895101024085</v>
      </c>
      <c r="H33" s="56">
        <v>925279.8</v>
      </c>
      <c r="I33" s="17"/>
    </row>
    <row r="34" spans="1:9" s="64" customFormat="1" ht="42.75" customHeight="1">
      <c r="A34" s="58"/>
      <c r="B34" s="59"/>
      <c r="C34" s="60" t="s">
        <v>14</v>
      </c>
      <c r="D34" s="61">
        <v>45169</v>
      </c>
      <c r="E34" s="33" t="s">
        <v>58</v>
      </c>
      <c r="F34" s="54">
        <v>7342</v>
      </c>
      <c r="G34" s="55">
        <f t="shared" si="0"/>
        <v>3.8012299101062381</v>
      </c>
      <c r="H34" s="56">
        <v>27908.63</v>
      </c>
      <c r="I34" s="17"/>
    </row>
    <row r="35" spans="1:9" s="64" customFormat="1" ht="24">
      <c r="A35" s="58"/>
      <c r="B35" s="59"/>
      <c r="C35" s="21" t="s">
        <v>16</v>
      </c>
      <c r="D35" s="61">
        <v>45169</v>
      </c>
      <c r="E35" s="33" t="s">
        <v>59</v>
      </c>
      <c r="F35" s="54">
        <v>1937</v>
      </c>
      <c r="G35" s="55">
        <f t="shared" si="0"/>
        <v>3.8655291688177593</v>
      </c>
      <c r="H35" s="56">
        <v>7487.53</v>
      </c>
      <c r="I35" s="17"/>
    </row>
    <row r="36" spans="1:9" s="64" customFormat="1" ht="24">
      <c r="A36" s="58"/>
      <c r="B36" s="59"/>
      <c r="C36" s="62" t="s">
        <v>44</v>
      </c>
      <c r="D36" s="61">
        <v>45169</v>
      </c>
      <c r="E36" s="63" t="s">
        <v>60</v>
      </c>
      <c r="F36" s="54">
        <v>43565</v>
      </c>
      <c r="G36" s="55">
        <f t="shared" si="0"/>
        <v>4.1705274876621141</v>
      </c>
      <c r="H36" s="56">
        <v>181689.03</v>
      </c>
      <c r="I36" s="17"/>
    </row>
    <row r="37" spans="1:9" s="57" customFormat="1" ht="24">
      <c r="A37" s="51">
        <v>9</v>
      </c>
      <c r="B37" s="52" t="s">
        <v>61</v>
      </c>
      <c r="C37" s="36" t="s">
        <v>27</v>
      </c>
      <c r="D37" s="61">
        <v>45199</v>
      </c>
      <c r="E37" s="33" t="s">
        <v>62</v>
      </c>
      <c r="F37" s="54">
        <v>88586</v>
      </c>
      <c r="G37" s="55">
        <f t="shared" si="0"/>
        <v>4.3738300634411758</v>
      </c>
      <c r="H37" s="56">
        <v>387460.11</v>
      </c>
      <c r="I37" s="67"/>
    </row>
    <row r="38" spans="1:9" s="57" customFormat="1" ht="48">
      <c r="A38" s="58"/>
      <c r="B38" s="59"/>
      <c r="C38" s="60" t="s">
        <v>14</v>
      </c>
      <c r="D38" s="53">
        <v>45199</v>
      </c>
      <c r="E38" s="33" t="s">
        <v>63</v>
      </c>
      <c r="F38" s="54">
        <v>5896</v>
      </c>
      <c r="G38" s="55">
        <f t="shared" si="0"/>
        <v>4.3738314111261873</v>
      </c>
      <c r="H38" s="56">
        <v>25788.11</v>
      </c>
      <c r="I38" s="67"/>
    </row>
    <row r="39" spans="1:9" s="57" customFormat="1" ht="24">
      <c r="A39" s="58"/>
      <c r="B39" s="59"/>
      <c r="C39" s="21" t="s">
        <v>16</v>
      </c>
      <c r="D39" s="53">
        <v>44834</v>
      </c>
      <c r="E39" s="33" t="s">
        <v>64</v>
      </c>
      <c r="F39" s="54">
        <v>1878</v>
      </c>
      <c r="G39" s="55">
        <f t="shared" si="0"/>
        <v>3.7989616613418531</v>
      </c>
      <c r="H39" s="56">
        <v>7134.45</v>
      </c>
      <c r="I39" s="67"/>
    </row>
    <row r="40" spans="1:9" s="57" customFormat="1" ht="24">
      <c r="A40" s="51">
        <v>10</v>
      </c>
      <c r="B40" s="52" t="s">
        <v>65</v>
      </c>
      <c r="C40" s="68" t="s">
        <v>11</v>
      </c>
      <c r="D40" s="61">
        <v>45230</v>
      </c>
      <c r="E40" s="33" t="s">
        <v>66</v>
      </c>
      <c r="F40" s="54">
        <v>135754</v>
      </c>
      <c r="G40" s="55">
        <f t="shared" si="0"/>
        <v>4.2898699854147946</v>
      </c>
      <c r="H40" s="69">
        <v>582367.01</v>
      </c>
      <c r="I40" s="67"/>
    </row>
    <row r="41" spans="1:9" s="57" customFormat="1" ht="48">
      <c r="A41" s="58"/>
      <c r="B41" s="59"/>
      <c r="C41" s="60" t="s">
        <v>14</v>
      </c>
      <c r="D41" s="61">
        <v>45230</v>
      </c>
      <c r="E41" s="33" t="s">
        <v>63</v>
      </c>
      <c r="F41" s="54">
        <v>5893</v>
      </c>
      <c r="G41" s="55">
        <f t="shared" si="0"/>
        <v>4.2898710334294927</v>
      </c>
      <c r="H41" s="69">
        <v>25280.21</v>
      </c>
      <c r="I41" s="67"/>
    </row>
    <row r="42" spans="1:9" s="57" customFormat="1" ht="24">
      <c r="A42" s="70"/>
      <c r="B42" s="71"/>
      <c r="C42" s="21" t="s">
        <v>16</v>
      </c>
      <c r="D42" s="61">
        <v>45230</v>
      </c>
      <c r="E42" s="33" t="s">
        <v>64</v>
      </c>
      <c r="F42" s="54">
        <v>1938</v>
      </c>
      <c r="G42" s="55">
        <f t="shared" si="0"/>
        <v>3.6417905056759547</v>
      </c>
      <c r="H42" s="69">
        <v>7057.79</v>
      </c>
      <c r="I42" s="67"/>
    </row>
    <row r="43" spans="1:9" s="57" customFormat="1" ht="24">
      <c r="A43" s="51">
        <v>11</v>
      </c>
      <c r="B43" s="52" t="s">
        <v>67</v>
      </c>
      <c r="C43" s="68" t="s">
        <v>11</v>
      </c>
      <c r="D43" s="61">
        <v>45260</v>
      </c>
      <c r="E43" s="33" t="s">
        <v>68</v>
      </c>
      <c r="F43" s="54">
        <v>191351</v>
      </c>
      <c r="G43" s="55">
        <f t="shared" si="0"/>
        <v>4.1036993274140192</v>
      </c>
      <c r="H43" s="69">
        <v>785246.97</v>
      </c>
      <c r="I43" s="67"/>
    </row>
    <row r="44" spans="1:9" s="57" customFormat="1" ht="48">
      <c r="A44" s="58"/>
      <c r="B44" s="59"/>
      <c r="C44" s="60" t="s">
        <v>14</v>
      </c>
      <c r="D44" s="61">
        <v>45260</v>
      </c>
      <c r="E44" s="33" t="s">
        <v>69</v>
      </c>
      <c r="F44" s="54">
        <v>5780</v>
      </c>
      <c r="G44" s="55">
        <f t="shared" si="0"/>
        <v>3.624410034602076</v>
      </c>
      <c r="H44" s="69">
        <v>20949.09</v>
      </c>
      <c r="I44" s="67"/>
    </row>
    <row r="45" spans="1:9" s="57" customFormat="1" ht="24">
      <c r="A45" s="58"/>
      <c r="B45" s="59"/>
      <c r="C45" s="60" t="s">
        <v>44</v>
      </c>
      <c r="D45" s="61">
        <v>45260</v>
      </c>
      <c r="E45" s="33" t="s">
        <v>70</v>
      </c>
      <c r="F45" s="54">
        <v>1874</v>
      </c>
      <c r="G45" s="55">
        <f t="shared" si="0"/>
        <v>3.6020117395944502</v>
      </c>
      <c r="H45" s="69">
        <v>6750.17</v>
      </c>
      <c r="I45" s="67"/>
    </row>
    <row r="46" spans="1:9" s="64" customFormat="1" ht="24">
      <c r="A46" s="51">
        <v>12</v>
      </c>
      <c r="B46" s="52" t="s">
        <v>71</v>
      </c>
      <c r="C46" s="68" t="s">
        <v>11</v>
      </c>
      <c r="D46" s="61">
        <v>45291</v>
      </c>
      <c r="E46" s="33" t="s">
        <v>72</v>
      </c>
      <c r="F46" s="72">
        <f>168608+122933+10394+14270</f>
        <v>316205</v>
      </c>
      <c r="G46" s="55">
        <f t="shared" si="0"/>
        <v>3.5665888901187519</v>
      </c>
      <c r="H46" s="73">
        <v>1127773.24</v>
      </c>
      <c r="I46" s="74"/>
    </row>
    <row r="47" spans="1:9" s="64" customFormat="1" ht="48">
      <c r="A47" s="58"/>
      <c r="B47" s="59"/>
      <c r="C47" s="60" t="s">
        <v>14</v>
      </c>
      <c r="D47" s="61">
        <v>45291</v>
      </c>
      <c r="E47" s="33" t="s">
        <v>73</v>
      </c>
      <c r="F47" s="72">
        <v>12731</v>
      </c>
      <c r="G47" s="55">
        <f t="shared" si="0"/>
        <v>3.2487094493755402</v>
      </c>
      <c r="H47" s="73">
        <v>41359.32</v>
      </c>
      <c r="I47" s="74"/>
    </row>
    <row r="48" spans="1:9" s="64" customFormat="1" ht="24">
      <c r="A48" s="58"/>
      <c r="B48" s="59"/>
      <c r="C48" s="21" t="s">
        <v>16</v>
      </c>
      <c r="D48" s="61">
        <v>45291</v>
      </c>
      <c r="E48" s="33" t="s">
        <v>74</v>
      </c>
      <c r="F48" s="72">
        <v>1937</v>
      </c>
      <c r="G48" s="55">
        <f t="shared" si="0"/>
        <v>3.2729788332472896</v>
      </c>
      <c r="H48" s="73">
        <v>6339.76</v>
      </c>
      <c r="I48" s="74"/>
    </row>
    <row r="49" spans="1:17" s="57" customFormat="1" ht="24.75" thickBot="1">
      <c r="A49" s="58"/>
      <c r="B49" s="59"/>
      <c r="C49" s="60" t="s">
        <v>44</v>
      </c>
      <c r="D49" s="61">
        <v>45291</v>
      </c>
      <c r="E49" s="63" t="s">
        <v>75</v>
      </c>
      <c r="F49" s="72">
        <v>37235</v>
      </c>
      <c r="G49" s="55">
        <f t="shared" si="0"/>
        <v>3.6248038136162215</v>
      </c>
      <c r="H49" s="73">
        <v>134969.57</v>
      </c>
      <c r="I49" s="67"/>
    </row>
    <row r="50" spans="1:17" s="83" customFormat="1" thickBot="1">
      <c r="A50" s="75" t="s">
        <v>76</v>
      </c>
      <c r="B50" s="76"/>
      <c r="C50" s="76"/>
      <c r="D50" s="76"/>
      <c r="E50" s="77"/>
      <c r="F50" s="78">
        <f>SUM(F5:F49)</f>
        <v>2545539</v>
      </c>
      <c r="G50" s="79">
        <f>H50/F50</f>
        <v>4.0456791862155725</v>
      </c>
      <c r="H50" s="80">
        <f>SUM(H5:H49)</f>
        <v>10298434.150000002</v>
      </c>
      <c r="I50" s="81"/>
      <c r="J50" s="82"/>
      <c r="L50" s="81"/>
    </row>
    <row r="51" spans="1:17">
      <c r="I51" s="84"/>
    </row>
    <row r="52" spans="1:17" ht="18.75">
      <c r="B52" s="85" t="s">
        <v>77</v>
      </c>
      <c r="C52" s="85"/>
      <c r="D52" s="85"/>
      <c r="E52" s="86"/>
      <c r="F52" s="85" t="s">
        <v>78</v>
      </c>
    </row>
    <row r="53" spans="1:17" ht="18.75">
      <c r="B53" s="85"/>
      <c r="C53" s="85"/>
      <c r="D53" s="85"/>
      <c r="E53" s="86"/>
      <c r="F53" s="85"/>
      <c r="P53" s="87"/>
      <c r="Q53" s="87"/>
    </row>
    <row r="54" spans="1:17" ht="18.75">
      <c r="B54" s="85" t="s">
        <v>79</v>
      </c>
      <c r="C54" s="85"/>
      <c r="D54" s="85"/>
      <c r="E54" s="86"/>
      <c r="F54" s="85" t="s">
        <v>80</v>
      </c>
    </row>
  </sheetData>
  <autoFilter ref="A4:Q50">
    <filterColumn colId="8" showButton="0"/>
    <filterColumn colId="9" showButton="0"/>
  </autoFilter>
  <mergeCells count="27">
    <mergeCell ref="A46:A49"/>
    <mergeCell ref="B46:B49"/>
    <mergeCell ref="A50:E50"/>
    <mergeCell ref="A37:A39"/>
    <mergeCell ref="B37:B39"/>
    <mergeCell ref="A40:A41"/>
    <mergeCell ref="B40:B41"/>
    <mergeCell ref="A43:A45"/>
    <mergeCell ref="B43:B45"/>
    <mergeCell ref="A25:A28"/>
    <mergeCell ref="B25:B28"/>
    <mergeCell ref="A29:A32"/>
    <mergeCell ref="B29:B32"/>
    <mergeCell ref="A33:A36"/>
    <mergeCell ref="B33:B36"/>
    <mergeCell ref="A13:A16"/>
    <mergeCell ref="B13:B16"/>
    <mergeCell ref="A17:A20"/>
    <mergeCell ref="B17:B20"/>
    <mergeCell ref="A21:A24"/>
    <mergeCell ref="B21:B24"/>
    <mergeCell ref="A2:H2"/>
    <mergeCell ref="I4:K4"/>
    <mergeCell ref="A5:A8"/>
    <mergeCell ref="B5:B8"/>
    <mergeCell ref="A9:A12"/>
    <mergeCell ref="B9:B12"/>
  </mergeCells>
  <pageMargins left="0.70866141732283472" right="0.31496062992125984" top="0.74803149606299213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Krivneva</dc:creator>
  <cp:lastModifiedBy>Krivneva</cp:lastModifiedBy>
  <dcterms:created xsi:type="dcterms:W3CDTF">2024-01-25T11:19:19Z</dcterms:created>
  <dcterms:modified xsi:type="dcterms:W3CDTF">2024-01-25T11:20:17Z</dcterms:modified>
</cp:coreProperties>
</file>